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\Desktop\U of C\CCCR\"/>
    </mc:Choice>
  </mc:AlternateContent>
  <xr:revisionPtr revIDLastSave="12" documentId="8_{D7893261-5A42-46C6-8011-197038122AF1}" xr6:coauthVersionLast="47" xr6:coauthVersionMax="47" xr10:uidLastSave="{E7A4AEBB-266F-405F-A5B1-96F697A37D39}"/>
  <bookViews>
    <workbookView xWindow="-120" yWindow="-120" windowWidth="29040" windowHeight="15840" xr2:uid="{00000000-000D-0000-FFFF-FFFF00000000}"/>
  </bookViews>
  <sheets>
    <sheet name="Box" sheetId="3" r:id="rId1"/>
    <sheet name="Fees" sheetId="1" state="hidden" r:id="rId2"/>
  </sheets>
  <definedNames>
    <definedName name="_xlnm.Print_Area" localSheetId="0">Box!$A$1:$H$40</definedName>
    <definedName name="_xlnm.Print_Titles" localSheetId="1">Fees!$2:$2</definedName>
  </definedName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3" l="1"/>
  <c r="E13" i="3"/>
  <c r="F13" i="3"/>
  <c r="C13" i="3"/>
  <c r="H3" i="1"/>
  <c r="I5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C3" i="1"/>
  <c r="G13" i="3"/>
  <c r="AC3" i="3"/>
  <c r="AC4" i="3" s="1"/>
  <c r="AB3" i="3"/>
  <c r="AA3" i="3"/>
  <c r="AA4" i="3" s="1"/>
  <c r="F3" i="1"/>
  <c r="A4" i="1"/>
  <c r="A5" i="1"/>
  <c r="C4" i="1" l="1"/>
  <c r="F4" i="1" s="1"/>
  <c r="H4" i="1"/>
  <c r="A6" i="1"/>
  <c r="H5" i="1"/>
  <c r="C5" i="1"/>
  <c r="F5" i="1" s="1"/>
  <c r="C17" i="3"/>
  <c r="H6" i="1" l="1"/>
  <c r="A7" i="1"/>
  <c r="C6" i="1"/>
  <c r="F6" i="1" s="1"/>
  <c r="H7" i="1" l="1"/>
  <c r="C7" i="1"/>
  <c r="F7" i="1" s="1"/>
  <c r="A8" i="1"/>
  <c r="C8" i="1" l="1"/>
  <c r="F8" i="1" s="1"/>
  <c r="H8" i="1"/>
  <c r="A9" i="1"/>
  <c r="H9" i="1" l="1"/>
  <c r="C9" i="1"/>
  <c r="F9" i="1" s="1"/>
  <c r="A10" i="1"/>
  <c r="H10" i="1" l="1"/>
  <c r="C10" i="1"/>
  <c r="F10" i="1" s="1"/>
  <c r="A11" i="1"/>
  <c r="H11" i="1" l="1"/>
  <c r="C11" i="1"/>
  <c r="F11" i="1" s="1"/>
  <c r="A12" i="1"/>
  <c r="C12" i="1" l="1"/>
  <c r="F12" i="1" s="1"/>
  <c r="H12" i="1"/>
  <c r="A13" i="1"/>
  <c r="C13" i="1" l="1"/>
  <c r="F13" i="1" s="1"/>
  <c r="A14" i="1"/>
  <c r="H13" i="1"/>
  <c r="H14" i="1" l="1"/>
  <c r="A15" i="1"/>
  <c r="C14" i="1"/>
  <c r="F14" i="1" s="1"/>
  <c r="H15" i="1" l="1"/>
  <c r="C15" i="1"/>
  <c r="F15" i="1" s="1"/>
  <c r="A16" i="1"/>
  <c r="C16" i="1" l="1"/>
  <c r="F16" i="1" s="1"/>
  <c r="A17" i="1"/>
  <c r="H16" i="1"/>
  <c r="H17" i="1" l="1"/>
  <c r="C17" i="1"/>
  <c r="F17" i="1" s="1"/>
  <c r="A18" i="1"/>
  <c r="H18" i="1" l="1"/>
  <c r="A19" i="1"/>
  <c r="C18" i="1"/>
  <c r="F18" i="1" s="1"/>
  <c r="H19" i="1" l="1"/>
  <c r="C19" i="1"/>
  <c r="F19" i="1" s="1"/>
  <c r="A20" i="1"/>
  <c r="C20" i="1" l="1"/>
  <c r="F20" i="1" s="1"/>
  <c r="H20" i="1"/>
  <c r="A21" i="1"/>
  <c r="A22" i="1" l="1"/>
  <c r="C21" i="1"/>
  <c r="F21" i="1" s="1"/>
  <c r="H21" i="1"/>
  <c r="H22" i="1" l="1"/>
  <c r="A23" i="1"/>
  <c r="C22" i="1"/>
  <c r="F22" i="1" s="1"/>
  <c r="H23" i="1" l="1"/>
  <c r="C23" i="1"/>
  <c r="F23" i="1" s="1"/>
  <c r="A24" i="1"/>
  <c r="C24" i="1" l="1"/>
  <c r="F24" i="1" s="1"/>
  <c r="H24" i="1"/>
  <c r="A25" i="1"/>
  <c r="H25" i="1" l="1"/>
  <c r="C25" i="1"/>
  <c r="F25" i="1" s="1"/>
  <c r="A26" i="1"/>
  <c r="H26" i="1" l="1"/>
  <c r="A27" i="1"/>
  <c r="C26" i="1"/>
  <c r="F26" i="1" s="1"/>
  <c r="H27" i="1" l="1"/>
  <c r="C27" i="1"/>
  <c r="F27" i="1" s="1"/>
  <c r="A28" i="1"/>
  <c r="C28" i="1" l="1"/>
  <c r="F28" i="1" s="1"/>
  <c r="A29" i="1"/>
  <c r="H28" i="1"/>
  <c r="C29" i="1" l="1"/>
  <c r="F29" i="1" s="1"/>
  <c r="H29" i="1"/>
  <c r="A30" i="1"/>
  <c r="H30" i="1" l="1"/>
  <c r="C30" i="1"/>
  <c r="F30" i="1" s="1"/>
  <c r="A31" i="1"/>
  <c r="H31" i="1" l="1"/>
  <c r="C31" i="1"/>
  <c r="F31" i="1" s="1"/>
  <c r="A32" i="1"/>
  <c r="C32" i="1" l="1"/>
  <c r="F32" i="1" s="1"/>
  <c r="H32" i="1"/>
  <c r="A33" i="1"/>
  <c r="A34" i="1" l="1"/>
  <c r="C33" i="1"/>
  <c r="F33" i="1" s="1"/>
  <c r="H33" i="1"/>
  <c r="H34" i="1" l="1"/>
  <c r="A35" i="1"/>
  <c r="C34" i="1"/>
  <c r="F34" i="1" s="1"/>
  <c r="H35" i="1" l="1"/>
  <c r="C35" i="1"/>
  <c r="F35" i="1" s="1"/>
  <c r="A36" i="1"/>
  <c r="C36" i="1" l="1"/>
  <c r="F36" i="1" s="1"/>
  <c r="A37" i="1"/>
  <c r="H36" i="1"/>
  <c r="C37" i="1" l="1"/>
  <c r="F37" i="1" s="1"/>
  <c r="H37" i="1"/>
  <c r="A38" i="1"/>
  <c r="H38" i="1" l="1"/>
  <c r="C38" i="1"/>
  <c r="F38" i="1" s="1"/>
  <c r="A39" i="1"/>
  <c r="H39" i="1" l="1"/>
  <c r="C39" i="1"/>
  <c r="F39" i="1" s="1"/>
  <c r="A40" i="1"/>
  <c r="C40" i="1" l="1"/>
  <c r="F40" i="1" s="1"/>
  <c r="H40" i="1"/>
  <c r="A41" i="1"/>
  <c r="C41" i="1" l="1"/>
  <c r="F41" i="1" s="1"/>
  <c r="A42" i="1"/>
  <c r="H41" i="1"/>
  <c r="H42" i="1" l="1"/>
  <c r="A43" i="1"/>
  <c r="C42" i="1"/>
  <c r="F42" i="1" s="1"/>
  <c r="H43" i="1" l="1"/>
  <c r="C43" i="1"/>
  <c r="F43" i="1" s="1"/>
  <c r="A44" i="1"/>
  <c r="C44" i="1" l="1"/>
  <c r="F44" i="1" s="1"/>
  <c r="H44" i="1"/>
  <c r="A45" i="1"/>
  <c r="A46" i="1" l="1"/>
  <c r="C45" i="1"/>
  <c r="F45" i="1" s="1"/>
  <c r="H45" i="1"/>
  <c r="H46" i="1" l="1"/>
  <c r="C46" i="1"/>
  <c r="F46" i="1" s="1"/>
  <c r="A47" i="1"/>
  <c r="H47" i="1" l="1"/>
  <c r="C47" i="1"/>
  <c r="F47" i="1" s="1"/>
  <c r="A48" i="1"/>
  <c r="C48" i="1" l="1"/>
  <c r="F48" i="1" s="1"/>
  <c r="A49" i="1"/>
  <c r="H48" i="1"/>
  <c r="C49" i="1" l="1"/>
  <c r="F49" i="1" s="1"/>
  <c r="H49" i="1"/>
  <c r="A50" i="1"/>
  <c r="H50" i="1" l="1"/>
  <c r="C50" i="1"/>
  <c r="F50" i="1" s="1"/>
  <c r="A51" i="1"/>
  <c r="H51" i="1" l="1"/>
  <c r="C51" i="1"/>
  <c r="F51" i="1" s="1"/>
  <c r="A52" i="1"/>
  <c r="C52" i="1" l="1"/>
  <c r="F52" i="1" s="1"/>
  <c r="H52" i="1"/>
  <c r="A53" i="1"/>
  <c r="A54" i="1" l="1"/>
  <c r="C53" i="1"/>
  <c r="F53" i="1" s="1"/>
  <c r="H53" i="1"/>
  <c r="H54" i="1" l="1"/>
  <c r="A55" i="1"/>
  <c r="C54" i="1"/>
  <c r="F54" i="1" s="1"/>
  <c r="H55" i="1" l="1"/>
  <c r="C55" i="1"/>
  <c r="F55" i="1" s="1"/>
  <c r="A56" i="1"/>
  <c r="C56" i="1" l="1"/>
  <c r="F56" i="1" s="1"/>
  <c r="H56" i="1"/>
  <c r="A57" i="1"/>
  <c r="C57" i="1" l="1"/>
  <c r="F57" i="1" s="1"/>
  <c r="H57" i="1"/>
  <c r="A58" i="1"/>
  <c r="H58" i="1" l="1"/>
  <c r="C58" i="1"/>
  <c r="F58" i="1" s="1"/>
  <c r="A59" i="1"/>
  <c r="H59" i="1" l="1"/>
  <c r="C59" i="1"/>
  <c r="F59" i="1" s="1"/>
  <c r="A60" i="1"/>
  <c r="C60" i="1" l="1"/>
  <c r="F60" i="1" s="1"/>
  <c r="A61" i="1"/>
  <c r="H60" i="1"/>
  <c r="A62" i="1" l="1"/>
  <c r="C61" i="1"/>
  <c r="F61" i="1" s="1"/>
  <c r="H61" i="1"/>
  <c r="H62" i="1" l="1"/>
  <c r="C62" i="1"/>
  <c r="F62" i="1" s="1"/>
  <c r="A63" i="1"/>
  <c r="H63" i="1" l="1"/>
  <c r="C63" i="1"/>
  <c r="F63" i="1" s="1"/>
  <c r="A64" i="1"/>
  <c r="C64" i="1" l="1"/>
  <c r="F64" i="1" s="1"/>
  <c r="H64" i="1"/>
  <c r="A65" i="1"/>
  <c r="C65" i="1" l="1"/>
  <c r="F65" i="1" s="1"/>
  <c r="H65" i="1"/>
  <c r="A66" i="1"/>
  <c r="H66" i="1" l="1"/>
  <c r="A67" i="1"/>
  <c r="C66" i="1"/>
  <c r="F66" i="1" s="1"/>
  <c r="H67" i="1" l="1"/>
  <c r="C67" i="1"/>
  <c r="F67" i="1" s="1"/>
  <c r="A68" i="1"/>
  <c r="C68" i="1" l="1"/>
  <c r="F68" i="1" s="1"/>
  <c r="A69" i="1"/>
  <c r="H68" i="1"/>
  <c r="A70" i="1" l="1"/>
  <c r="C69" i="1"/>
  <c r="F69" i="1" s="1"/>
  <c r="H69" i="1"/>
  <c r="H70" i="1" l="1"/>
  <c r="C70" i="1"/>
  <c r="F70" i="1" s="1"/>
  <c r="A71" i="1"/>
  <c r="H71" i="1" l="1"/>
  <c r="C71" i="1"/>
  <c r="F71" i="1" s="1"/>
  <c r="A72" i="1"/>
  <c r="C72" i="1" l="1"/>
  <c r="F72" i="1" s="1"/>
  <c r="H72" i="1"/>
  <c r="A73" i="1"/>
  <c r="C73" i="1" l="1"/>
  <c r="F73" i="1" s="1"/>
  <c r="H73" i="1"/>
  <c r="A74" i="1"/>
  <c r="H74" i="1" l="1"/>
  <c r="A75" i="1"/>
  <c r="C74" i="1"/>
  <c r="F74" i="1" s="1"/>
  <c r="H75" i="1" l="1"/>
  <c r="C75" i="1"/>
  <c r="F75" i="1" s="1"/>
  <c r="A76" i="1"/>
  <c r="C76" i="1" l="1"/>
  <c r="F76" i="1" s="1"/>
  <c r="A77" i="1"/>
  <c r="H76" i="1"/>
  <c r="C77" i="1" l="1"/>
  <c r="F77" i="1" s="1"/>
  <c r="A78" i="1"/>
  <c r="H77" i="1"/>
  <c r="H78" i="1" l="1"/>
  <c r="C78" i="1"/>
  <c r="F78" i="1" s="1"/>
  <c r="A79" i="1"/>
  <c r="H79" i="1" l="1"/>
  <c r="C79" i="1"/>
  <c r="F79" i="1" s="1"/>
  <c r="A80" i="1"/>
  <c r="C80" i="1" l="1"/>
  <c r="F80" i="1" s="1"/>
  <c r="H80" i="1"/>
  <c r="A81" i="1"/>
  <c r="A82" i="1" l="1"/>
  <c r="C81" i="1"/>
  <c r="F81" i="1" s="1"/>
  <c r="H81" i="1"/>
  <c r="H82" i="1" l="1"/>
  <c r="C82" i="1"/>
  <c r="F82" i="1" s="1"/>
  <c r="C12" i="3"/>
  <c r="E12" i="3"/>
  <c r="F12" i="3"/>
  <c r="G12" i="3"/>
  <c r="C16" i="3" l="1"/>
</calcChain>
</file>

<file path=xl/sharedStrings.xml><?xml version="1.0" encoding="utf-8"?>
<sst xmlns="http://schemas.openxmlformats.org/spreadsheetml/2006/main" count="24" uniqueCount="17">
  <si>
    <t>University of Calgary</t>
  </si>
  <si>
    <t>DO NOT DELETE THESE FIELDS</t>
  </si>
  <si>
    <t>Faculty of Medicine</t>
  </si>
  <si>
    <t>Intake Fees</t>
  </si>
  <si>
    <t>Storage / Year Fees</t>
  </si>
  <si>
    <t>Offsite Destruction Fees</t>
  </si>
  <si>
    <t>Annual Increase</t>
  </si>
  <si>
    <t>Offsite Storage Fee Calculations</t>
  </si>
  <si>
    <t>Clinical Research Files</t>
  </si>
  <si>
    <t>Please enter the number of boxes to calculate the fee for offsite storage:</t>
  </si>
  <si>
    <t># of Boxes</t>
  </si>
  <si>
    <t>Number of Years Storage</t>
  </si>
  <si>
    <t>Storage Fees / Year</t>
  </si>
  <si>
    <t>Total Storage Fees</t>
  </si>
  <si>
    <t>Retrieval Fees</t>
  </si>
  <si>
    <t>Total Offsite Storage Fee</t>
  </si>
  <si>
    <t>Cost/box for 25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</si>
</sst>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5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2" xfId="0" applyNumberFormat="1" applyBorder="1"/>
    <xf numFmtId="165" fontId="4" fillId="0" borderId="0" xfId="0" applyNumberFormat="1" applyFont="1"/>
    <xf numFmtId="0" fontId="4" fillId="0" borderId="0" xfId="0" applyFont="1"/>
    <xf numFmtId="0" fontId="3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165" fontId="4" fillId="0" borderId="4" xfId="0" applyNumberFormat="1" applyFont="1" applyBorder="1"/>
    <xf numFmtId="0" fontId="6" fillId="0" borderId="0" xfId="0" applyFont="1" applyAlignment="1">
      <alignment horizontal="center" vertical="top" wrapText="1"/>
    </xf>
    <xf numFmtId="0" fontId="4" fillId="4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165" fontId="2" fillId="0" borderId="9" xfId="1" applyFont="1" applyBorder="1"/>
    <xf numFmtId="165" fontId="2" fillId="0" borderId="2" xfId="1" applyFont="1" applyBorder="1"/>
    <xf numFmtId="165" fontId="2" fillId="0" borderId="7" xfId="1" applyFont="1" applyBorder="1"/>
    <xf numFmtId="164" fontId="0" fillId="0" borderId="0" xfId="0" applyNumberFormat="1"/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165" fontId="1" fillId="2" borderId="10" xfId="1" applyFont="1" applyFill="1" applyBorder="1" applyAlignment="1" applyProtection="1">
      <alignment horizontal="center"/>
    </xf>
    <xf numFmtId="165" fontId="1" fillId="2" borderId="10" xfId="1" applyFont="1" applyFill="1" applyBorder="1" applyAlignment="1" applyProtection="1"/>
    <xf numFmtId="0" fontId="8" fillId="0" borderId="2" xfId="0" applyFont="1" applyBorder="1" applyAlignment="1" applyProtection="1">
      <alignment horizontal="center"/>
      <protection locked="0"/>
    </xf>
    <xf numFmtId="165" fontId="2" fillId="0" borderId="0" xfId="1" applyFont="1" applyBorder="1"/>
    <xf numFmtId="0" fontId="9" fillId="0" borderId="0" xfId="0" applyFont="1"/>
    <xf numFmtId="0" fontId="3" fillId="3" borderId="0" xfId="0" applyFont="1" applyFill="1" applyAlignment="1">
      <alignment horizontal="center" wrapText="1"/>
    </xf>
    <xf numFmtId="165" fontId="2" fillId="0" borderId="0" xfId="1" applyFont="1"/>
    <xf numFmtId="165" fontId="0" fillId="0" borderId="0" xfId="0" applyNumberFormat="1"/>
    <xf numFmtId="165" fontId="0" fillId="0" borderId="0" xfId="1" applyFont="1"/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164" fontId="8" fillId="0" borderId="11" xfId="2" applyFont="1" applyBorder="1" applyAlignment="1">
      <alignment wrapText="1"/>
    </xf>
    <xf numFmtId="164" fontId="8" fillId="0" borderId="12" xfId="2" applyFont="1" applyBorder="1" applyAlignment="1">
      <alignment wrapText="1"/>
    </xf>
    <xf numFmtId="0" fontId="3" fillId="3" borderId="1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164" fontId="8" fillId="0" borderId="15" xfId="2" applyFont="1" applyBorder="1" applyAlignment="1"/>
    <xf numFmtId="164" fontId="8" fillId="0" borderId="16" xfId="2" applyFont="1" applyBorder="1" applyAlignment="1"/>
    <xf numFmtId="0" fontId="8" fillId="0" borderId="15" xfId="0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center" wrapTex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9525</xdr:colOff>
      <xdr:row>2</xdr:row>
      <xdr:rowOff>85725</xdr:rowOff>
    </xdr:to>
    <xdr:pic>
      <xdr:nvPicPr>
        <xdr:cNvPr id="1035" name="Picture 208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0"/>
          <a:ext cx="962025" cy="1000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17"/>
  <sheetViews>
    <sheetView tabSelected="1" view="pageLayout" zoomScaleNormal="100" workbookViewId="0">
      <selection activeCell="B10" sqref="B10"/>
    </sheetView>
  </sheetViews>
  <sheetFormatPr defaultRowHeight="15"/>
  <cols>
    <col min="1" max="1" width="3.28515625" customWidth="1"/>
    <col min="2" max="2" width="13.28515625" customWidth="1"/>
    <col min="3" max="3" width="9.5703125" bestFit="1" customWidth="1"/>
    <col min="4" max="4" width="10.85546875" customWidth="1"/>
    <col min="5" max="5" width="12.5703125" customWidth="1"/>
    <col min="6" max="6" width="11.5703125" customWidth="1"/>
    <col min="7" max="7" width="12" customWidth="1"/>
    <col min="29" max="29" width="11.42578125" customWidth="1"/>
  </cols>
  <sheetData>
    <row r="1" spans="2:30" ht="51" customHeight="1" thickBot="1">
      <c r="C1" s="29" t="s">
        <v>0</v>
      </c>
      <c r="D1" s="30"/>
      <c r="E1" s="30"/>
      <c r="F1" s="30"/>
      <c r="G1" s="30"/>
      <c r="AA1" t="s">
        <v>1</v>
      </c>
    </row>
    <row r="2" spans="2:30" ht="21" customHeight="1" thickBot="1">
      <c r="C2" s="31" t="s">
        <v>2</v>
      </c>
      <c r="D2" s="32"/>
      <c r="E2" s="32"/>
      <c r="F2" s="32"/>
      <c r="G2" s="32"/>
      <c r="AA2" s="6" t="s">
        <v>3</v>
      </c>
      <c r="AB2" s="6" t="s">
        <v>4</v>
      </c>
      <c r="AC2" s="6" t="s">
        <v>5</v>
      </c>
      <c r="AD2" s="24" t="s">
        <v>6</v>
      </c>
    </row>
    <row r="3" spans="2:30" ht="25.5" customHeight="1">
      <c r="C3" s="33" t="s">
        <v>7</v>
      </c>
      <c r="D3" s="34"/>
      <c r="E3" s="34"/>
      <c r="F3" s="34"/>
      <c r="G3" s="34"/>
      <c r="AA3" s="25">
        <f>49*$AD$3</f>
        <v>49</v>
      </c>
      <c r="AB3" s="25">
        <f>4.44*$AD$3</f>
        <v>4.4400000000000004</v>
      </c>
      <c r="AC3" s="25">
        <f>12.5*$AD$3</f>
        <v>12.5</v>
      </c>
      <c r="AD3" s="25">
        <v>1</v>
      </c>
    </row>
    <row r="4" spans="2:30" ht="22.5" customHeight="1">
      <c r="C4" s="35" t="s">
        <v>8</v>
      </c>
      <c r="D4" s="36"/>
      <c r="E4" s="36"/>
      <c r="F4" s="36"/>
      <c r="G4" s="36"/>
      <c r="AA4" s="26">
        <f>+AA3+9.5</f>
        <v>58.5</v>
      </c>
      <c r="AC4" s="25">
        <f>+AC3+1</f>
        <v>13.5</v>
      </c>
    </row>
    <row r="6" spans="2:30">
      <c r="B6" s="23" t="s">
        <v>9</v>
      </c>
    </row>
    <row r="7" spans="2:30" ht="9" customHeight="1" thickBot="1"/>
    <row r="8" spans="2:30" ht="15.75" thickBot="1">
      <c r="B8" s="6" t="s">
        <v>10</v>
      </c>
      <c r="D8" s="39" t="s">
        <v>11</v>
      </c>
      <c r="E8" s="40"/>
    </row>
    <row r="9" spans="2:30" ht="25.5" customHeight="1">
      <c r="B9" s="21">
        <v>1</v>
      </c>
      <c r="D9" s="43">
        <v>15</v>
      </c>
      <c r="E9" s="44"/>
    </row>
    <row r="10" spans="2:30" ht="10.5" customHeight="1" thickBot="1">
      <c r="B10" s="17"/>
      <c r="D10" s="18"/>
      <c r="E10" s="18"/>
    </row>
    <row r="11" spans="2:30" ht="45.75" thickBot="1">
      <c r="C11" s="6" t="s">
        <v>3</v>
      </c>
      <c r="D11" s="6" t="s">
        <v>12</v>
      </c>
      <c r="E11" s="6" t="s">
        <v>13</v>
      </c>
      <c r="F11" s="6" t="s">
        <v>5</v>
      </c>
      <c r="G11" s="6" t="s">
        <v>14</v>
      </c>
    </row>
    <row r="12" spans="2:30" ht="16.5" hidden="1" customHeight="1">
      <c r="C12" s="19">
        <f>IF($B9&gt;0,INDEX(Fees!$A$1:$E$100,MATCH($B9,Fees!$A$1:$A$100,),MATCH(C$11,Fees!$A$2:$E$2,))," ")</f>
        <v>51</v>
      </c>
      <c r="E12" s="19" t="e">
        <f>IF($B9&gt;0,INDEX(Fees!$A$1:$E$100,MATCH($B9,Fees!$A$1:$A$100,),MATCH(E$11,Fees!$A$2:$E$2,))," ")</f>
        <v>#N/A</v>
      </c>
      <c r="F12" s="20">
        <f>IF($B9&gt;0,INDEX(Fees!$A$1:$E$100,MATCH($B9,Fees!$A$1:$A$100,),MATCH(F$11,Fees!$A$2:$E$2,))," ")</f>
        <v>12.75</v>
      </c>
      <c r="G12" s="19">
        <f>IF($B9&gt;0,INDEX(Fees!$A$1:$E$100,MATCH($B9,Fees!$A$1:$A$100,),MATCH(G$11,Fees!$A$2:$E$2,))," ")</f>
        <v>50</v>
      </c>
    </row>
    <row r="13" spans="2:30" ht="28.5" customHeight="1">
      <c r="C13" s="14">
        <f>+IF(B9=1,51,IF(B9=2,51+9,IF(B9&gt;2,60+((B9-2)*(10)))))</f>
        <v>51</v>
      </c>
      <c r="D13" s="14">
        <f>(4.8*$B$9)</f>
        <v>4.8</v>
      </c>
      <c r="E13" s="14">
        <f>(4.8*$B$9)*$D$9</f>
        <v>72</v>
      </c>
      <c r="F13" s="14">
        <f>+IF(B9=1,12.75,IF(B9=2,13.7,IF(B9&gt;2,13.7+(B9-2)*6.85)))</f>
        <v>12.75</v>
      </c>
      <c r="G13" s="14">
        <f>+IF(AND(B9&gt;0,B9&lt;9),B9*50,IF(AND(B9&gt;8,B9&lt;20),500,IF(AND(B9&gt;19,B9&lt;30),600,IF(AND(B9&gt;29,B9&lt;40),700,IF(AND(B9&gt;39,B9&lt;50),800,IF(AND(B9&gt;49,B9&lt;=60),900,IF(AND(B9&gt;59,B9&lt;70),1000,1250)))))))</f>
        <v>50</v>
      </c>
      <c r="H13" s="22"/>
    </row>
    <row r="14" spans="2:30" ht="9.75" customHeight="1" thickBot="1">
      <c r="C14" s="25"/>
      <c r="D14" s="25"/>
      <c r="E14" s="25"/>
      <c r="F14" s="25"/>
    </row>
    <row r="15" spans="2:30" ht="30.75" customHeight="1" thickBot="1">
      <c r="C15" s="39" t="s">
        <v>15</v>
      </c>
      <c r="D15" s="40"/>
      <c r="E15" s="28"/>
    </row>
    <row r="16" spans="2:30" ht="0.75" customHeight="1">
      <c r="C16" s="41" t="e">
        <f>+C12+E12+F12+G12</f>
        <v>#N/A</v>
      </c>
      <c r="D16" s="42"/>
      <c r="E16" s="16"/>
    </row>
    <row r="17" spans="3:6" ht="24" customHeight="1">
      <c r="C17" s="37">
        <f>+C13+E13+F13+G13</f>
        <v>185.75</v>
      </c>
      <c r="D17" s="38"/>
      <c r="F17" s="27"/>
    </row>
  </sheetData>
  <sheetProtection password="CB3D" sheet="1" objects="1" scenarios="1" formatCells="0" formatColumns="0" formatRows="0"/>
  <mergeCells count="9">
    <mergeCell ref="C1:G1"/>
    <mergeCell ref="C2:G2"/>
    <mergeCell ref="C3:G3"/>
    <mergeCell ref="C4:G4"/>
    <mergeCell ref="C17:D17"/>
    <mergeCell ref="C15:D15"/>
    <mergeCell ref="C16:D16"/>
    <mergeCell ref="D8:E8"/>
    <mergeCell ref="D9:E9"/>
  </mergeCells>
  <pageMargins left="0.7" right="0.7" top="0.75" bottom="0.75" header="0.3" footer="0.3"/>
  <pageSetup orientation="portrait" r:id="rId1"/>
  <headerFooter>
    <oddFooter>&amp;C&amp;"-,Italic"Fees are subject to change without notice&amp;R&amp;D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4"/>
  <sheetViews>
    <sheetView view="pageLayout" topLeftCell="A16" zoomScaleNormal="100" workbookViewId="0">
      <selection activeCell="H34" sqref="H34"/>
    </sheetView>
  </sheetViews>
  <sheetFormatPr defaultRowHeight="15"/>
  <cols>
    <col min="1" max="1" width="6.7109375" customWidth="1"/>
    <col min="2" max="2" width="7.85546875" customWidth="1"/>
    <col min="3" max="3" width="9.5703125" bestFit="1" customWidth="1"/>
    <col min="4" max="4" width="11.42578125" customWidth="1"/>
    <col min="5" max="5" width="10.5703125" customWidth="1"/>
    <col min="6" max="6" width="9" style="5" bestFit="1" customWidth="1"/>
    <col min="7" max="7" width="1.85546875" style="5" customWidth="1"/>
  </cols>
  <sheetData>
    <row r="1" spans="1:9" ht="6.75" customHeight="1" thickBot="1"/>
    <row r="2" spans="1:9" ht="46.5" customHeight="1" thickBot="1">
      <c r="A2" s="6" t="s">
        <v>10</v>
      </c>
      <c r="B2" s="6" t="s">
        <v>3</v>
      </c>
      <c r="C2" s="6" t="s">
        <v>4</v>
      </c>
      <c r="D2" s="6" t="s">
        <v>5</v>
      </c>
      <c r="E2" s="6" t="s">
        <v>14</v>
      </c>
      <c r="F2" s="7" t="s">
        <v>16</v>
      </c>
      <c r="G2" s="10"/>
    </row>
    <row r="3" spans="1:9" ht="15.75" thickBot="1">
      <c r="A3" s="11">
        <v>1</v>
      </c>
      <c r="B3" s="15">
        <v>51</v>
      </c>
      <c r="C3" s="15">
        <f>4.8*$I$3</f>
        <v>120</v>
      </c>
      <c r="D3" s="15">
        <v>12.75</v>
      </c>
      <c r="E3" s="15">
        <v>50</v>
      </c>
      <c r="F3" s="8">
        <f>+B3+C3+D3+E3</f>
        <v>233.75</v>
      </c>
      <c r="G3" s="4"/>
      <c r="H3" s="27">
        <f>(4.8*A3)</f>
        <v>4.8</v>
      </c>
      <c r="I3">
        <v>25</v>
      </c>
    </row>
    <row r="4" spans="1:9" ht="15.75" thickBot="1">
      <c r="A4" s="2">
        <f>+A3+1</f>
        <v>2</v>
      </c>
      <c r="B4" s="3">
        <f>+B3+9</f>
        <v>60</v>
      </c>
      <c r="C4" s="3">
        <f>(+A4*4.8)*$I$3</f>
        <v>240</v>
      </c>
      <c r="D4" s="14">
        <v>13.7</v>
      </c>
      <c r="E4" s="14">
        <v>50</v>
      </c>
      <c r="F4" s="8">
        <f t="shared" ref="F4:F67" si="0">+B4+C4+D4+E4</f>
        <v>363.7</v>
      </c>
      <c r="G4" s="4"/>
      <c r="H4" s="27">
        <f t="shared" ref="H4:H67" si="1">(4.8*A4)</f>
        <v>9.6</v>
      </c>
    </row>
    <row r="5" spans="1:9" ht="15.75" thickBot="1">
      <c r="A5" s="2">
        <f t="shared" ref="A5:A42" si="2">+A4+1</f>
        <v>3</v>
      </c>
      <c r="B5" s="3">
        <f>+B4+10</f>
        <v>70</v>
      </c>
      <c r="C5" s="3">
        <f>(+A5*4.8)*$I$3</f>
        <v>359.99999999999994</v>
      </c>
      <c r="D5" s="3">
        <f>+D4+6.85</f>
        <v>20.549999999999997</v>
      </c>
      <c r="E5" s="14">
        <v>50</v>
      </c>
      <c r="F5" s="8">
        <f t="shared" si="0"/>
        <v>500.54999999999995</v>
      </c>
      <c r="G5" s="4"/>
      <c r="H5" s="27">
        <f t="shared" si="1"/>
        <v>14.399999999999999</v>
      </c>
      <c r="I5">
        <f>25*50</f>
        <v>1250</v>
      </c>
    </row>
    <row r="6" spans="1:9" ht="15.75" thickBot="1">
      <c r="A6" s="2">
        <f t="shared" si="2"/>
        <v>4</v>
      </c>
      <c r="B6" s="3">
        <f>+B5+10</f>
        <v>80</v>
      </c>
      <c r="C6" s="3">
        <f t="shared" ref="C6:C68" si="3">(+A6*4.44)*$I$3</f>
        <v>444.00000000000006</v>
      </c>
      <c r="D6" s="3">
        <f t="shared" ref="D6:D69" si="4">+D5+6.85</f>
        <v>27.4</v>
      </c>
      <c r="E6" s="14">
        <v>50</v>
      </c>
      <c r="F6" s="8">
        <f t="shared" si="0"/>
        <v>601.4</v>
      </c>
      <c r="G6" s="4"/>
      <c r="H6" s="27">
        <f t="shared" si="1"/>
        <v>19.2</v>
      </c>
    </row>
    <row r="7" spans="1:9" ht="15.75" thickBot="1">
      <c r="A7" s="2">
        <f t="shared" si="2"/>
        <v>5</v>
      </c>
      <c r="B7" s="3">
        <f t="shared" ref="B7:B70" si="5">+B6+10</f>
        <v>90</v>
      </c>
      <c r="C7" s="3">
        <f t="shared" si="3"/>
        <v>555.00000000000011</v>
      </c>
      <c r="D7" s="3">
        <f t="shared" si="4"/>
        <v>34.25</v>
      </c>
      <c r="E7" s="14">
        <v>50</v>
      </c>
      <c r="F7" s="8">
        <f t="shared" si="0"/>
        <v>729.25000000000011</v>
      </c>
      <c r="G7" s="4"/>
      <c r="H7" s="27">
        <f t="shared" si="1"/>
        <v>24</v>
      </c>
    </row>
    <row r="8" spans="1:9" ht="15.75" thickBot="1">
      <c r="A8" s="2">
        <f t="shared" si="2"/>
        <v>6</v>
      </c>
      <c r="B8" s="3">
        <f t="shared" si="5"/>
        <v>100</v>
      </c>
      <c r="C8" s="3">
        <f t="shared" si="3"/>
        <v>666</v>
      </c>
      <c r="D8" s="3">
        <f t="shared" si="4"/>
        <v>41.1</v>
      </c>
      <c r="E8" s="14">
        <v>50</v>
      </c>
      <c r="F8" s="8">
        <f t="shared" si="0"/>
        <v>857.1</v>
      </c>
      <c r="G8" s="4"/>
      <c r="H8" s="27">
        <f t="shared" si="1"/>
        <v>28.799999999999997</v>
      </c>
    </row>
    <row r="9" spans="1:9" ht="15.75" thickBot="1">
      <c r="A9" s="2">
        <f t="shared" si="2"/>
        <v>7</v>
      </c>
      <c r="B9" s="3">
        <f t="shared" si="5"/>
        <v>110</v>
      </c>
      <c r="C9" s="3">
        <f t="shared" si="3"/>
        <v>777</v>
      </c>
      <c r="D9" s="3">
        <f t="shared" si="4"/>
        <v>47.95</v>
      </c>
      <c r="E9" s="14">
        <v>50</v>
      </c>
      <c r="F9" s="8">
        <f t="shared" si="0"/>
        <v>984.95</v>
      </c>
      <c r="G9" s="4"/>
      <c r="H9" s="27">
        <f t="shared" si="1"/>
        <v>33.6</v>
      </c>
    </row>
    <row r="10" spans="1:9" ht="15.75" thickBot="1">
      <c r="A10" s="2">
        <f t="shared" si="2"/>
        <v>8</v>
      </c>
      <c r="B10" s="3">
        <f t="shared" si="5"/>
        <v>120</v>
      </c>
      <c r="C10" s="3">
        <f t="shared" si="3"/>
        <v>888.00000000000011</v>
      </c>
      <c r="D10" s="3">
        <f t="shared" si="4"/>
        <v>54.800000000000004</v>
      </c>
      <c r="E10" s="14">
        <v>50</v>
      </c>
      <c r="F10" s="8">
        <f t="shared" si="0"/>
        <v>1112.8000000000002</v>
      </c>
      <c r="G10" s="4"/>
      <c r="H10" s="27">
        <f t="shared" si="1"/>
        <v>38.4</v>
      </c>
    </row>
    <row r="11" spans="1:9" ht="15.75" thickBot="1">
      <c r="A11" s="2">
        <f t="shared" si="2"/>
        <v>9</v>
      </c>
      <c r="B11" s="3">
        <f t="shared" si="5"/>
        <v>130</v>
      </c>
      <c r="C11" s="3">
        <f t="shared" si="3"/>
        <v>999</v>
      </c>
      <c r="D11" s="3">
        <f t="shared" si="4"/>
        <v>61.650000000000006</v>
      </c>
      <c r="E11" s="14">
        <v>50</v>
      </c>
      <c r="F11" s="8">
        <f t="shared" si="0"/>
        <v>1240.6500000000001</v>
      </c>
      <c r="G11" s="4"/>
      <c r="H11" s="27">
        <f t="shared" si="1"/>
        <v>43.199999999999996</v>
      </c>
    </row>
    <row r="12" spans="1:9" ht="15.75" thickBot="1">
      <c r="A12" s="2">
        <f t="shared" si="2"/>
        <v>10</v>
      </c>
      <c r="B12" s="3">
        <f t="shared" si="5"/>
        <v>140</v>
      </c>
      <c r="C12" s="3">
        <f t="shared" si="3"/>
        <v>1110.0000000000002</v>
      </c>
      <c r="D12" s="3">
        <f t="shared" si="4"/>
        <v>68.5</v>
      </c>
      <c r="E12" s="14">
        <v>50</v>
      </c>
      <c r="F12" s="8">
        <f t="shared" si="0"/>
        <v>1368.5000000000002</v>
      </c>
      <c r="G12" s="4"/>
      <c r="H12" s="27">
        <f t="shared" si="1"/>
        <v>48</v>
      </c>
    </row>
    <row r="13" spans="1:9" ht="15.75" thickBot="1">
      <c r="A13" s="2">
        <f t="shared" si="2"/>
        <v>11</v>
      </c>
      <c r="B13" s="3">
        <f t="shared" si="5"/>
        <v>150</v>
      </c>
      <c r="C13" s="3">
        <f t="shared" si="3"/>
        <v>1221</v>
      </c>
      <c r="D13" s="3">
        <f t="shared" si="4"/>
        <v>75.349999999999994</v>
      </c>
      <c r="E13" s="14">
        <v>50</v>
      </c>
      <c r="F13" s="8">
        <f t="shared" si="0"/>
        <v>1496.35</v>
      </c>
      <c r="G13" s="4"/>
      <c r="H13" s="27">
        <f t="shared" si="1"/>
        <v>52.8</v>
      </c>
    </row>
    <row r="14" spans="1:9" ht="15.75" thickBot="1">
      <c r="A14" s="2">
        <f t="shared" si="2"/>
        <v>12</v>
      </c>
      <c r="B14" s="3">
        <f t="shared" si="5"/>
        <v>160</v>
      </c>
      <c r="C14" s="3">
        <f t="shared" si="3"/>
        <v>1332</v>
      </c>
      <c r="D14" s="3">
        <f t="shared" si="4"/>
        <v>82.199999999999989</v>
      </c>
      <c r="E14" s="14">
        <v>50</v>
      </c>
      <c r="F14" s="8">
        <f t="shared" si="0"/>
        <v>1624.2</v>
      </c>
      <c r="G14" s="4"/>
      <c r="H14" s="27">
        <f t="shared" si="1"/>
        <v>57.599999999999994</v>
      </c>
    </row>
    <row r="15" spans="1:9" ht="15.75" thickBot="1">
      <c r="A15" s="2">
        <f t="shared" si="2"/>
        <v>13</v>
      </c>
      <c r="B15" s="3">
        <f t="shared" si="5"/>
        <v>170</v>
      </c>
      <c r="C15" s="3">
        <f t="shared" si="3"/>
        <v>1443.0000000000002</v>
      </c>
      <c r="D15" s="3">
        <f t="shared" si="4"/>
        <v>89.049999999999983</v>
      </c>
      <c r="E15" s="14">
        <v>50</v>
      </c>
      <c r="F15" s="8">
        <f t="shared" si="0"/>
        <v>1752.0500000000002</v>
      </c>
      <c r="G15" s="4"/>
      <c r="H15" s="27">
        <f t="shared" si="1"/>
        <v>62.4</v>
      </c>
    </row>
    <row r="16" spans="1:9" ht="15.75" thickBot="1">
      <c r="A16" s="2">
        <f t="shared" si="2"/>
        <v>14</v>
      </c>
      <c r="B16" s="3">
        <f t="shared" si="5"/>
        <v>180</v>
      </c>
      <c r="C16" s="3">
        <f t="shared" si="3"/>
        <v>1554</v>
      </c>
      <c r="D16" s="3">
        <f t="shared" si="4"/>
        <v>95.899999999999977</v>
      </c>
      <c r="E16" s="14">
        <v>50</v>
      </c>
      <c r="F16" s="8">
        <f t="shared" si="0"/>
        <v>1879.9</v>
      </c>
      <c r="G16" s="4"/>
      <c r="H16" s="27">
        <f t="shared" si="1"/>
        <v>67.2</v>
      </c>
    </row>
    <row r="17" spans="1:8" ht="15.75" thickBot="1">
      <c r="A17" s="2">
        <f t="shared" si="2"/>
        <v>15</v>
      </c>
      <c r="B17" s="3">
        <f t="shared" si="5"/>
        <v>190</v>
      </c>
      <c r="C17" s="3">
        <f t="shared" si="3"/>
        <v>1665.0000000000002</v>
      </c>
      <c r="D17" s="3">
        <f t="shared" si="4"/>
        <v>102.74999999999997</v>
      </c>
      <c r="E17" s="14">
        <v>50</v>
      </c>
      <c r="F17" s="8">
        <f t="shared" si="0"/>
        <v>2007.7500000000002</v>
      </c>
      <c r="G17" s="4"/>
      <c r="H17" s="27">
        <f t="shared" si="1"/>
        <v>72</v>
      </c>
    </row>
    <row r="18" spans="1:8" ht="15.75" thickBot="1">
      <c r="A18" s="2">
        <f t="shared" si="2"/>
        <v>16</v>
      </c>
      <c r="B18" s="3">
        <f t="shared" si="5"/>
        <v>200</v>
      </c>
      <c r="C18" s="3">
        <f t="shared" si="3"/>
        <v>1776.0000000000002</v>
      </c>
      <c r="D18" s="3">
        <f t="shared" si="4"/>
        <v>109.59999999999997</v>
      </c>
      <c r="E18" s="14">
        <v>50</v>
      </c>
      <c r="F18" s="8">
        <f t="shared" si="0"/>
        <v>2135.6000000000004</v>
      </c>
      <c r="G18" s="4"/>
      <c r="H18" s="27">
        <f t="shared" si="1"/>
        <v>76.8</v>
      </c>
    </row>
    <row r="19" spans="1:8" ht="15.75" thickBot="1">
      <c r="A19" s="2">
        <f t="shared" si="2"/>
        <v>17</v>
      </c>
      <c r="B19" s="3">
        <f t="shared" si="5"/>
        <v>210</v>
      </c>
      <c r="C19" s="3">
        <f t="shared" si="3"/>
        <v>1887</v>
      </c>
      <c r="D19" s="3">
        <f t="shared" si="4"/>
        <v>116.44999999999996</v>
      </c>
      <c r="E19" s="14">
        <v>50</v>
      </c>
      <c r="F19" s="8">
        <f t="shared" si="0"/>
        <v>2263.4499999999998</v>
      </c>
      <c r="G19" s="4"/>
      <c r="H19" s="27">
        <f t="shared" si="1"/>
        <v>81.599999999999994</v>
      </c>
    </row>
    <row r="20" spans="1:8" ht="15.75" thickBot="1">
      <c r="A20" s="2">
        <f t="shared" si="2"/>
        <v>18</v>
      </c>
      <c r="B20" s="3">
        <f t="shared" si="5"/>
        <v>220</v>
      </c>
      <c r="C20" s="3">
        <f t="shared" si="3"/>
        <v>1998</v>
      </c>
      <c r="D20" s="3">
        <f t="shared" si="4"/>
        <v>123.29999999999995</v>
      </c>
      <c r="E20" s="14">
        <v>50</v>
      </c>
      <c r="F20" s="8">
        <f t="shared" si="0"/>
        <v>2391.3000000000002</v>
      </c>
      <c r="G20" s="4"/>
      <c r="H20" s="27">
        <f t="shared" si="1"/>
        <v>86.399999999999991</v>
      </c>
    </row>
    <row r="21" spans="1:8" ht="15.75" thickBot="1">
      <c r="A21" s="2">
        <f t="shared" si="2"/>
        <v>19</v>
      </c>
      <c r="B21" s="3">
        <f t="shared" si="5"/>
        <v>230</v>
      </c>
      <c r="C21" s="3">
        <f t="shared" si="3"/>
        <v>2109.0000000000005</v>
      </c>
      <c r="D21" s="3">
        <f t="shared" si="4"/>
        <v>130.14999999999995</v>
      </c>
      <c r="E21" s="14">
        <v>50</v>
      </c>
      <c r="F21" s="8">
        <f t="shared" si="0"/>
        <v>2519.1500000000005</v>
      </c>
      <c r="G21" s="4"/>
      <c r="H21" s="27">
        <f t="shared" si="1"/>
        <v>91.2</v>
      </c>
    </row>
    <row r="22" spans="1:8" ht="15.75" thickBot="1">
      <c r="A22" s="2">
        <f t="shared" si="2"/>
        <v>20</v>
      </c>
      <c r="B22" s="3">
        <f t="shared" si="5"/>
        <v>240</v>
      </c>
      <c r="C22" s="3">
        <f t="shared" si="3"/>
        <v>2220.0000000000005</v>
      </c>
      <c r="D22" s="3">
        <f t="shared" si="4"/>
        <v>136.99999999999994</v>
      </c>
      <c r="E22" s="14">
        <v>50</v>
      </c>
      <c r="F22" s="8">
        <f t="shared" si="0"/>
        <v>2647.0000000000005</v>
      </c>
      <c r="G22" s="4"/>
      <c r="H22" s="27">
        <f t="shared" si="1"/>
        <v>96</v>
      </c>
    </row>
    <row r="23" spans="1:8" ht="15.75" thickBot="1">
      <c r="A23" s="2">
        <f t="shared" si="2"/>
        <v>21</v>
      </c>
      <c r="B23" s="3">
        <f t="shared" si="5"/>
        <v>250</v>
      </c>
      <c r="C23" s="3">
        <f t="shared" si="3"/>
        <v>2331</v>
      </c>
      <c r="D23" s="3">
        <f t="shared" si="4"/>
        <v>143.84999999999994</v>
      </c>
      <c r="E23" s="14">
        <v>50</v>
      </c>
      <c r="F23" s="8">
        <f t="shared" si="0"/>
        <v>2774.85</v>
      </c>
      <c r="G23" s="4"/>
      <c r="H23" s="27">
        <f t="shared" si="1"/>
        <v>100.8</v>
      </c>
    </row>
    <row r="24" spans="1:8" ht="15.75" thickBot="1">
      <c r="A24" s="2">
        <f t="shared" si="2"/>
        <v>22</v>
      </c>
      <c r="B24" s="3">
        <f t="shared" si="5"/>
        <v>260</v>
      </c>
      <c r="C24" s="3">
        <f t="shared" si="3"/>
        <v>2442</v>
      </c>
      <c r="D24" s="3">
        <f t="shared" si="4"/>
        <v>150.69999999999993</v>
      </c>
      <c r="E24" s="14">
        <v>50</v>
      </c>
      <c r="F24" s="8">
        <f t="shared" si="0"/>
        <v>2902.7</v>
      </c>
      <c r="G24" s="4"/>
      <c r="H24" s="27">
        <f t="shared" si="1"/>
        <v>105.6</v>
      </c>
    </row>
    <row r="25" spans="1:8" ht="15.75" thickBot="1">
      <c r="A25" s="2">
        <f t="shared" si="2"/>
        <v>23</v>
      </c>
      <c r="B25" s="3">
        <f t="shared" si="5"/>
        <v>270</v>
      </c>
      <c r="C25" s="3">
        <f t="shared" si="3"/>
        <v>2553</v>
      </c>
      <c r="D25" s="3">
        <f t="shared" si="4"/>
        <v>157.54999999999993</v>
      </c>
      <c r="E25" s="14">
        <v>50</v>
      </c>
      <c r="F25" s="8">
        <f t="shared" si="0"/>
        <v>3030.5499999999997</v>
      </c>
      <c r="G25" s="4"/>
      <c r="H25" s="27">
        <f t="shared" si="1"/>
        <v>110.39999999999999</v>
      </c>
    </row>
    <row r="26" spans="1:8" ht="15.75" thickBot="1">
      <c r="A26" s="2">
        <f t="shared" si="2"/>
        <v>24</v>
      </c>
      <c r="B26" s="3">
        <f t="shared" si="5"/>
        <v>280</v>
      </c>
      <c r="C26" s="3">
        <f t="shared" si="3"/>
        <v>2664</v>
      </c>
      <c r="D26" s="3">
        <f t="shared" si="4"/>
        <v>164.39999999999992</v>
      </c>
      <c r="E26" s="14">
        <v>50</v>
      </c>
      <c r="F26" s="8">
        <f t="shared" si="0"/>
        <v>3158.4</v>
      </c>
      <c r="G26" s="4"/>
      <c r="H26" s="27">
        <f t="shared" si="1"/>
        <v>115.19999999999999</v>
      </c>
    </row>
    <row r="27" spans="1:8" ht="15.75" thickBot="1">
      <c r="A27" s="2">
        <f t="shared" si="2"/>
        <v>25</v>
      </c>
      <c r="B27" s="3">
        <f t="shared" si="5"/>
        <v>290</v>
      </c>
      <c r="C27" s="3">
        <f t="shared" si="3"/>
        <v>2775.0000000000005</v>
      </c>
      <c r="D27" s="3">
        <f t="shared" si="4"/>
        <v>171.24999999999991</v>
      </c>
      <c r="E27" s="14">
        <v>50</v>
      </c>
      <c r="F27" s="8">
        <f t="shared" si="0"/>
        <v>3286.2500000000005</v>
      </c>
      <c r="G27" s="4"/>
      <c r="H27" s="27">
        <f t="shared" si="1"/>
        <v>120</v>
      </c>
    </row>
    <row r="28" spans="1:8" ht="15.75" thickBot="1">
      <c r="A28" s="2">
        <f t="shared" si="2"/>
        <v>26</v>
      </c>
      <c r="B28" s="3">
        <f t="shared" si="5"/>
        <v>300</v>
      </c>
      <c r="C28" s="3">
        <f t="shared" si="3"/>
        <v>2886.0000000000005</v>
      </c>
      <c r="D28" s="3">
        <f t="shared" si="4"/>
        <v>178.09999999999991</v>
      </c>
      <c r="E28" s="14">
        <v>50</v>
      </c>
      <c r="F28" s="8">
        <f t="shared" si="0"/>
        <v>3414.1000000000004</v>
      </c>
      <c r="G28" s="4"/>
      <c r="H28" s="27">
        <f t="shared" si="1"/>
        <v>124.8</v>
      </c>
    </row>
    <row r="29" spans="1:8" ht="15.75" thickBot="1">
      <c r="A29" s="2">
        <f t="shared" si="2"/>
        <v>27</v>
      </c>
      <c r="B29" s="3">
        <f t="shared" si="5"/>
        <v>310</v>
      </c>
      <c r="C29" s="3">
        <f t="shared" si="3"/>
        <v>2997.0000000000005</v>
      </c>
      <c r="D29" s="3">
        <f t="shared" si="4"/>
        <v>184.9499999999999</v>
      </c>
      <c r="E29" s="14">
        <v>50</v>
      </c>
      <c r="F29" s="8">
        <f t="shared" si="0"/>
        <v>3541.9500000000003</v>
      </c>
      <c r="G29" s="4"/>
      <c r="H29" s="27">
        <f t="shared" si="1"/>
        <v>129.6</v>
      </c>
    </row>
    <row r="30" spans="1:8" ht="15.75" thickBot="1">
      <c r="A30" s="2">
        <f t="shared" si="2"/>
        <v>28</v>
      </c>
      <c r="B30" s="3">
        <f t="shared" si="5"/>
        <v>320</v>
      </c>
      <c r="C30" s="3">
        <f t="shared" si="3"/>
        <v>3108</v>
      </c>
      <c r="D30" s="3">
        <f t="shared" si="4"/>
        <v>191.7999999999999</v>
      </c>
      <c r="E30" s="14">
        <v>50</v>
      </c>
      <c r="F30" s="8">
        <f t="shared" si="0"/>
        <v>3669.7999999999997</v>
      </c>
      <c r="G30" s="4"/>
      <c r="H30" s="27">
        <f t="shared" si="1"/>
        <v>134.4</v>
      </c>
    </row>
    <row r="31" spans="1:8" ht="15.75" thickBot="1">
      <c r="A31" s="2">
        <f t="shared" si="2"/>
        <v>29</v>
      </c>
      <c r="B31" s="3">
        <f t="shared" si="5"/>
        <v>330</v>
      </c>
      <c r="C31" s="3">
        <f t="shared" si="3"/>
        <v>3219.0000000000005</v>
      </c>
      <c r="D31" s="3">
        <f t="shared" si="4"/>
        <v>198.64999999999989</v>
      </c>
      <c r="E31" s="14">
        <v>50</v>
      </c>
      <c r="F31" s="8">
        <f t="shared" si="0"/>
        <v>3797.6500000000005</v>
      </c>
      <c r="G31" s="4"/>
      <c r="H31" s="27">
        <f t="shared" si="1"/>
        <v>139.19999999999999</v>
      </c>
    </row>
    <row r="32" spans="1:8" ht="15.75" thickBot="1">
      <c r="A32" s="2">
        <f t="shared" si="2"/>
        <v>30</v>
      </c>
      <c r="B32" s="3">
        <f t="shared" si="5"/>
        <v>340</v>
      </c>
      <c r="C32" s="3">
        <f t="shared" si="3"/>
        <v>3330.0000000000005</v>
      </c>
      <c r="D32" s="3">
        <f t="shared" si="4"/>
        <v>205.49999999999989</v>
      </c>
      <c r="E32" s="14">
        <v>50</v>
      </c>
      <c r="F32" s="8">
        <f t="shared" si="0"/>
        <v>3925.5000000000005</v>
      </c>
      <c r="G32" s="4"/>
      <c r="H32" s="27">
        <f t="shared" si="1"/>
        <v>144</v>
      </c>
    </row>
    <row r="33" spans="1:8" ht="15.75" thickBot="1">
      <c r="A33" s="2">
        <f t="shared" si="2"/>
        <v>31</v>
      </c>
      <c r="B33" s="3">
        <f t="shared" si="5"/>
        <v>350</v>
      </c>
      <c r="C33" s="3">
        <f t="shared" si="3"/>
        <v>3441.0000000000005</v>
      </c>
      <c r="D33" s="3">
        <f t="shared" si="4"/>
        <v>212.34999999999988</v>
      </c>
      <c r="E33" s="14">
        <v>50</v>
      </c>
      <c r="F33" s="8">
        <f t="shared" si="0"/>
        <v>4053.3500000000004</v>
      </c>
      <c r="G33" s="4"/>
      <c r="H33" s="27">
        <f t="shared" si="1"/>
        <v>148.79999999999998</v>
      </c>
    </row>
    <row r="34" spans="1:8" ht="15.75" thickBot="1">
      <c r="A34" s="2">
        <f t="shared" si="2"/>
        <v>32</v>
      </c>
      <c r="B34" s="3">
        <f t="shared" si="5"/>
        <v>360</v>
      </c>
      <c r="C34" s="3">
        <f t="shared" si="3"/>
        <v>3552.0000000000005</v>
      </c>
      <c r="D34" s="3">
        <f t="shared" si="4"/>
        <v>219.19999999999987</v>
      </c>
      <c r="E34" s="14">
        <v>50</v>
      </c>
      <c r="F34" s="8">
        <f t="shared" si="0"/>
        <v>4181.2000000000007</v>
      </c>
      <c r="G34" s="4"/>
      <c r="H34" s="27">
        <f t="shared" si="1"/>
        <v>153.6</v>
      </c>
    </row>
    <row r="35" spans="1:8" ht="15.75" thickBot="1">
      <c r="A35" s="2">
        <f t="shared" si="2"/>
        <v>33</v>
      </c>
      <c r="B35" s="3">
        <f t="shared" si="5"/>
        <v>370</v>
      </c>
      <c r="C35" s="3">
        <f t="shared" si="3"/>
        <v>3663.0000000000005</v>
      </c>
      <c r="D35" s="3">
        <f t="shared" si="4"/>
        <v>226.04999999999987</v>
      </c>
      <c r="E35" s="14">
        <v>50</v>
      </c>
      <c r="F35" s="8">
        <f t="shared" si="0"/>
        <v>4309.05</v>
      </c>
      <c r="G35" s="4"/>
      <c r="H35" s="27">
        <f t="shared" si="1"/>
        <v>158.4</v>
      </c>
    </row>
    <row r="36" spans="1:8" ht="15.75" thickBot="1">
      <c r="A36" s="2">
        <f t="shared" si="2"/>
        <v>34</v>
      </c>
      <c r="B36" s="3">
        <f t="shared" si="5"/>
        <v>380</v>
      </c>
      <c r="C36" s="3">
        <f t="shared" si="3"/>
        <v>3774</v>
      </c>
      <c r="D36" s="3">
        <f t="shared" si="4"/>
        <v>232.89999999999986</v>
      </c>
      <c r="E36" s="14">
        <v>50</v>
      </c>
      <c r="F36" s="8">
        <f t="shared" si="0"/>
        <v>4436.8999999999996</v>
      </c>
      <c r="G36" s="4"/>
      <c r="H36" s="27">
        <f t="shared" si="1"/>
        <v>163.19999999999999</v>
      </c>
    </row>
    <row r="37" spans="1:8" ht="15.75" thickBot="1">
      <c r="A37" s="2">
        <f t="shared" si="2"/>
        <v>35</v>
      </c>
      <c r="B37" s="3">
        <f t="shared" si="5"/>
        <v>390</v>
      </c>
      <c r="C37" s="3">
        <f t="shared" si="3"/>
        <v>3885</v>
      </c>
      <c r="D37" s="3">
        <f t="shared" si="4"/>
        <v>239.74999999999986</v>
      </c>
      <c r="E37" s="14">
        <v>50</v>
      </c>
      <c r="F37" s="8">
        <f t="shared" si="0"/>
        <v>4564.75</v>
      </c>
      <c r="G37" s="4"/>
      <c r="H37" s="27">
        <f t="shared" si="1"/>
        <v>168</v>
      </c>
    </row>
    <row r="38" spans="1:8" ht="15.75" thickBot="1">
      <c r="A38" s="2">
        <f t="shared" si="2"/>
        <v>36</v>
      </c>
      <c r="B38" s="3">
        <f t="shared" si="5"/>
        <v>400</v>
      </c>
      <c r="C38" s="3">
        <f t="shared" si="3"/>
        <v>3996</v>
      </c>
      <c r="D38" s="3">
        <f t="shared" si="4"/>
        <v>246.59999999999985</v>
      </c>
      <c r="E38" s="14">
        <v>50</v>
      </c>
      <c r="F38" s="8">
        <f t="shared" si="0"/>
        <v>4692.5999999999995</v>
      </c>
      <c r="G38" s="4"/>
      <c r="H38" s="27">
        <f t="shared" si="1"/>
        <v>172.79999999999998</v>
      </c>
    </row>
    <row r="39" spans="1:8" ht="15.75" thickBot="1">
      <c r="A39" s="2">
        <f t="shared" si="2"/>
        <v>37</v>
      </c>
      <c r="B39" s="3">
        <f t="shared" si="5"/>
        <v>410</v>
      </c>
      <c r="C39" s="3">
        <f t="shared" si="3"/>
        <v>4107</v>
      </c>
      <c r="D39" s="3">
        <f t="shared" si="4"/>
        <v>253.44999999999985</v>
      </c>
      <c r="E39" s="14">
        <v>50</v>
      </c>
      <c r="F39" s="8">
        <f t="shared" si="0"/>
        <v>4820.45</v>
      </c>
      <c r="G39" s="4"/>
      <c r="H39" s="27">
        <f t="shared" si="1"/>
        <v>177.6</v>
      </c>
    </row>
    <row r="40" spans="1:8" ht="15.75" thickBot="1">
      <c r="A40" s="2">
        <f t="shared" si="2"/>
        <v>38</v>
      </c>
      <c r="B40" s="3">
        <f t="shared" si="5"/>
        <v>420</v>
      </c>
      <c r="C40" s="3">
        <f t="shared" si="3"/>
        <v>4218.0000000000009</v>
      </c>
      <c r="D40" s="3">
        <f t="shared" si="4"/>
        <v>260.29999999999984</v>
      </c>
      <c r="E40" s="14">
        <v>50</v>
      </c>
      <c r="F40" s="8">
        <f t="shared" si="0"/>
        <v>4948.3000000000011</v>
      </c>
      <c r="G40" s="4"/>
      <c r="H40" s="27">
        <f t="shared" si="1"/>
        <v>182.4</v>
      </c>
    </row>
    <row r="41" spans="1:8" ht="15.75" thickBot="1">
      <c r="A41" s="2">
        <f t="shared" si="2"/>
        <v>39</v>
      </c>
      <c r="B41" s="3">
        <f t="shared" si="5"/>
        <v>430</v>
      </c>
      <c r="C41" s="3">
        <f t="shared" si="3"/>
        <v>4329.0000000000009</v>
      </c>
      <c r="D41" s="3">
        <f t="shared" si="4"/>
        <v>267.14999999999986</v>
      </c>
      <c r="E41" s="14">
        <v>50</v>
      </c>
      <c r="F41" s="8">
        <f t="shared" si="0"/>
        <v>5076.1500000000005</v>
      </c>
      <c r="G41" s="4"/>
      <c r="H41" s="27">
        <f t="shared" si="1"/>
        <v>187.2</v>
      </c>
    </row>
    <row r="42" spans="1:8" ht="15.75" thickBot="1">
      <c r="A42" s="2">
        <f t="shared" si="2"/>
        <v>40</v>
      </c>
      <c r="B42" s="3">
        <f t="shared" si="5"/>
        <v>440</v>
      </c>
      <c r="C42" s="3">
        <f t="shared" si="3"/>
        <v>4440.0000000000009</v>
      </c>
      <c r="D42" s="3">
        <f t="shared" si="4"/>
        <v>273.99999999999989</v>
      </c>
      <c r="E42" s="14">
        <v>50</v>
      </c>
      <c r="F42" s="8">
        <f t="shared" si="0"/>
        <v>5204.0000000000009</v>
      </c>
      <c r="G42" s="4"/>
      <c r="H42" s="27">
        <f t="shared" si="1"/>
        <v>192</v>
      </c>
    </row>
    <row r="43" spans="1:8" ht="16.5" customHeight="1" thickBot="1">
      <c r="A43" s="2">
        <f>+A42+1</f>
        <v>41</v>
      </c>
      <c r="B43" s="3">
        <f t="shared" si="5"/>
        <v>450</v>
      </c>
      <c r="C43" s="3">
        <f t="shared" si="3"/>
        <v>4551.0000000000009</v>
      </c>
      <c r="D43" s="3">
        <f t="shared" si="4"/>
        <v>280.84999999999991</v>
      </c>
      <c r="E43" s="14">
        <v>50</v>
      </c>
      <c r="F43" s="8">
        <f t="shared" si="0"/>
        <v>5331.85</v>
      </c>
      <c r="H43" s="27">
        <f t="shared" si="1"/>
        <v>196.79999999999998</v>
      </c>
    </row>
    <row r="44" spans="1:8" ht="19.5" customHeight="1" thickBot="1">
      <c r="A44" s="2">
        <f t="shared" ref="A44:A82" si="6">+A43+1</f>
        <v>42</v>
      </c>
      <c r="B44" s="3">
        <f t="shared" si="5"/>
        <v>460</v>
      </c>
      <c r="C44" s="3">
        <f t="shared" si="3"/>
        <v>4662</v>
      </c>
      <c r="D44" s="3">
        <f t="shared" si="4"/>
        <v>287.69999999999993</v>
      </c>
      <c r="E44" s="14">
        <v>50</v>
      </c>
      <c r="F44" s="8">
        <f t="shared" si="0"/>
        <v>5459.7</v>
      </c>
      <c r="G44" s="9"/>
      <c r="H44" s="27">
        <f t="shared" si="1"/>
        <v>201.6</v>
      </c>
    </row>
    <row r="45" spans="1:8" ht="15.75" thickBot="1">
      <c r="A45" s="2">
        <f t="shared" si="6"/>
        <v>43</v>
      </c>
      <c r="B45" s="3">
        <f t="shared" si="5"/>
        <v>470</v>
      </c>
      <c r="C45" s="3">
        <f t="shared" si="3"/>
        <v>4773</v>
      </c>
      <c r="D45" s="3">
        <f t="shared" si="4"/>
        <v>294.54999999999995</v>
      </c>
      <c r="E45" s="14">
        <v>50</v>
      </c>
      <c r="F45" s="8">
        <f t="shared" si="0"/>
        <v>5587.55</v>
      </c>
      <c r="H45" s="27">
        <f t="shared" si="1"/>
        <v>206.4</v>
      </c>
    </row>
    <row r="46" spans="1:8" ht="15.75" thickBot="1">
      <c r="A46" s="2">
        <f t="shared" si="6"/>
        <v>44</v>
      </c>
      <c r="B46" s="3">
        <f t="shared" si="5"/>
        <v>480</v>
      </c>
      <c r="C46" s="3">
        <f t="shared" si="3"/>
        <v>4884</v>
      </c>
      <c r="D46" s="3">
        <f t="shared" si="4"/>
        <v>301.39999999999998</v>
      </c>
      <c r="E46" s="14">
        <v>50</v>
      </c>
      <c r="F46" s="8">
        <f t="shared" si="0"/>
        <v>5715.4</v>
      </c>
      <c r="H46" s="27">
        <f t="shared" si="1"/>
        <v>211.2</v>
      </c>
    </row>
    <row r="47" spans="1:8" ht="15.75" thickBot="1">
      <c r="A47" s="2">
        <f t="shared" si="6"/>
        <v>45</v>
      </c>
      <c r="B47" s="3">
        <f t="shared" si="5"/>
        <v>490</v>
      </c>
      <c r="C47" s="3">
        <f t="shared" si="3"/>
        <v>4995</v>
      </c>
      <c r="D47" s="3">
        <f t="shared" si="4"/>
        <v>308.25</v>
      </c>
      <c r="E47" s="14">
        <v>50</v>
      </c>
      <c r="F47" s="8">
        <f t="shared" si="0"/>
        <v>5843.25</v>
      </c>
      <c r="H47" s="27">
        <f t="shared" si="1"/>
        <v>216</v>
      </c>
    </row>
    <row r="48" spans="1:8" ht="15.75" thickBot="1">
      <c r="A48" s="2">
        <f t="shared" si="6"/>
        <v>46</v>
      </c>
      <c r="B48" s="3">
        <f t="shared" si="5"/>
        <v>500</v>
      </c>
      <c r="C48" s="3">
        <f t="shared" si="3"/>
        <v>5106</v>
      </c>
      <c r="D48" s="3">
        <f t="shared" si="4"/>
        <v>315.10000000000002</v>
      </c>
      <c r="E48" s="14">
        <v>50</v>
      </c>
      <c r="F48" s="8">
        <f t="shared" si="0"/>
        <v>5971.1</v>
      </c>
      <c r="H48" s="27">
        <f t="shared" si="1"/>
        <v>220.79999999999998</v>
      </c>
    </row>
    <row r="49" spans="1:8" ht="15.75" thickBot="1">
      <c r="A49" s="2">
        <f t="shared" si="6"/>
        <v>47</v>
      </c>
      <c r="B49" s="3">
        <f t="shared" si="5"/>
        <v>510</v>
      </c>
      <c r="C49" s="3">
        <f t="shared" si="3"/>
        <v>5217</v>
      </c>
      <c r="D49" s="3">
        <f t="shared" si="4"/>
        <v>321.95000000000005</v>
      </c>
      <c r="E49" s="14">
        <v>50</v>
      </c>
      <c r="F49" s="8">
        <f t="shared" si="0"/>
        <v>6098.95</v>
      </c>
      <c r="H49" s="27">
        <f t="shared" si="1"/>
        <v>225.6</v>
      </c>
    </row>
    <row r="50" spans="1:8" ht="15.75" thickBot="1">
      <c r="A50" s="2">
        <f t="shared" si="6"/>
        <v>48</v>
      </c>
      <c r="B50" s="3">
        <f t="shared" si="5"/>
        <v>520</v>
      </c>
      <c r="C50" s="3">
        <f t="shared" si="3"/>
        <v>5328</v>
      </c>
      <c r="D50" s="3">
        <f t="shared" si="4"/>
        <v>328.80000000000007</v>
      </c>
      <c r="E50" s="14">
        <v>50</v>
      </c>
      <c r="F50" s="8">
        <f t="shared" si="0"/>
        <v>6226.8</v>
      </c>
      <c r="H50" s="27">
        <f t="shared" si="1"/>
        <v>230.39999999999998</v>
      </c>
    </row>
    <row r="51" spans="1:8" ht="15.75" thickBot="1">
      <c r="A51" s="2">
        <f t="shared" si="6"/>
        <v>49</v>
      </c>
      <c r="B51" s="3">
        <f t="shared" si="5"/>
        <v>530</v>
      </c>
      <c r="C51" s="3">
        <f t="shared" si="3"/>
        <v>5439.0000000000009</v>
      </c>
      <c r="D51" s="3">
        <f t="shared" si="4"/>
        <v>335.65000000000009</v>
      </c>
      <c r="E51" s="14">
        <v>50</v>
      </c>
      <c r="F51" s="8">
        <f t="shared" si="0"/>
        <v>6354.6500000000015</v>
      </c>
      <c r="H51" s="27">
        <f t="shared" si="1"/>
        <v>235.2</v>
      </c>
    </row>
    <row r="52" spans="1:8" ht="15.75" thickBot="1">
      <c r="A52" s="2">
        <f t="shared" si="6"/>
        <v>50</v>
      </c>
      <c r="B52" s="3">
        <f t="shared" si="5"/>
        <v>540</v>
      </c>
      <c r="C52" s="3">
        <f t="shared" si="3"/>
        <v>5550.0000000000009</v>
      </c>
      <c r="D52" s="3">
        <f t="shared" si="4"/>
        <v>342.50000000000011</v>
      </c>
      <c r="E52" s="14">
        <v>50</v>
      </c>
      <c r="F52" s="8">
        <f t="shared" si="0"/>
        <v>6482.5000000000009</v>
      </c>
      <c r="H52" s="27">
        <f t="shared" si="1"/>
        <v>240</v>
      </c>
    </row>
    <row r="53" spans="1:8" ht="15.75" thickBot="1">
      <c r="A53" s="2">
        <f t="shared" si="6"/>
        <v>51</v>
      </c>
      <c r="B53" s="3">
        <f t="shared" si="5"/>
        <v>550</v>
      </c>
      <c r="C53" s="3">
        <f t="shared" si="3"/>
        <v>5661.0000000000009</v>
      </c>
      <c r="D53" s="3">
        <f t="shared" si="4"/>
        <v>349.35000000000014</v>
      </c>
      <c r="E53" s="14">
        <v>50</v>
      </c>
      <c r="F53" s="8">
        <f t="shared" si="0"/>
        <v>6610.3500000000013</v>
      </c>
      <c r="H53" s="27">
        <f t="shared" si="1"/>
        <v>244.79999999999998</v>
      </c>
    </row>
    <row r="54" spans="1:8" ht="15.75" thickBot="1">
      <c r="A54" s="2">
        <f t="shared" si="6"/>
        <v>52</v>
      </c>
      <c r="B54" s="3">
        <f t="shared" si="5"/>
        <v>560</v>
      </c>
      <c r="C54" s="3">
        <f t="shared" si="3"/>
        <v>5772.0000000000009</v>
      </c>
      <c r="D54" s="3">
        <f t="shared" si="4"/>
        <v>356.20000000000016</v>
      </c>
      <c r="E54" s="14">
        <v>50</v>
      </c>
      <c r="F54" s="8">
        <f t="shared" si="0"/>
        <v>6738.2000000000007</v>
      </c>
      <c r="H54" s="27">
        <f t="shared" si="1"/>
        <v>249.6</v>
      </c>
    </row>
    <row r="55" spans="1:8" ht="15.75" thickBot="1">
      <c r="A55" s="2">
        <f t="shared" si="6"/>
        <v>53</v>
      </c>
      <c r="B55" s="3">
        <f t="shared" si="5"/>
        <v>570</v>
      </c>
      <c r="C55" s="3">
        <f t="shared" si="3"/>
        <v>5883.0000000000009</v>
      </c>
      <c r="D55" s="3">
        <f t="shared" si="4"/>
        <v>363.05000000000018</v>
      </c>
      <c r="E55" s="14">
        <v>50</v>
      </c>
      <c r="F55" s="8">
        <f t="shared" si="0"/>
        <v>6866.0500000000011</v>
      </c>
      <c r="H55" s="27">
        <f t="shared" si="1"/>
        <v>254.39999999999998</v>
      </c>
    </row>
    <row r="56" spans="1:8" ht="15.75" thickBot="1">
      <c r="A56" s="2">
        <f t="shared" si="6"/>
        <v>54</v>
      </c>
      <c r="B56" s="3">
        <f t="shared" si="5"/>
        <v>580</v>
      </c>
      <c r="C56" s="3">
        <f t="shared" si="3"/>
        <v>5994.0000000000009</v>
      </c>
      <c r="D56" s="3">
        <f t="shared" si="4"/>
        <v>369.9000000000002</v>
      </c>
      <c r="E56" s="14">
        <v>50</v>
      </c>
      <c r="F56" s="8">
        <f t="shared" si="0"/>
        <v>6993.9000000000015</v>
      </c>
      <c r="H56" s="27">
        <f t="shared" si="1"/>
        <v>259.2</v>
      </c>
    </row>
    <row r="57" spans="1:8" ht="15.75" thickBot="1">
      <c r="A57" s="2">
        <f t="shared" si="6"/>
        <v>55</v>
      </c>
      <c r="B57" s="3">
        <f t="shared" si="5"/>
        <v>590</v>
      </c>
      <c r="C57" s="3">
        <f t="shared" si="3"/>
        <v>6105</v>
      </c>
      <c r="D57" s="3">
        <f t="shared" si="4"/>
        <v>376.75000000000023</v>
      </c>
      <c r="E57" s="14">
        <v>50</v>
      </c>
      <c r="F57" s="8">
        <f t="shared" si="0"/>
        <v>7121.75</v>
      </c>
      <c r="H57" s="27">
        <f t="shared" si="1"/>
        <v>264</v>
      </c>
    </row>
    <row r="58" spans="1:8" ht="15.75" thickBot="1">
      <c r="A58" s="2">
        <f t="shared" si="6"/>
        <v>56</v>
      </c>
      <c r="B58" s="3">
        <f t="shared" si="5"/>
        <v>600</v>
      </c>
      <c r="C58" s="3">
        <f t="shared" si="3"/>
        <v>6216</v>
      </c>
      <c r="D58" s="3">
        <f t="shared" si="4"/>
        <v>383.60000000000025</v>
      </c>
      <c r="E58" s="14">
        <v>50</v>
      </c>
      <c r="F58" s="8">
        <f t="shared" si="0"/>
        <v>7249.6</v>
      </c>
      <c r="H58" s="27">
        <f t="shared" si="1"/>
        <v>268.8</v>
      </c>
    </row>
    <row r="59" spans="1:8" ht="15.75" thickBot="1">
      <c r="A59" s="2">
        <f t="shared" si="6"/>
        <v>57</v>
      </c>
      <c r="B59" s="3">
        <f t="shared" si="5"/>
        <v>610</v>
      </c>
      <c r="C59" s="3">
        <f t="shared" si="3"/>
        <v>6327</v>
      </c>
      <c r="D59" s="3">
        <f t="shared" si="4"/>
        <v>390.45000000000027</v>
      </c>
      <c r="E59" s="14">
        <v>50</v>
      </c>
      <c r="F59" s="8">
        <f t="shared" si="0"/>
        <v>7377.4500000000007</v>
      </c>
      <c r="H59" s="27">
        <f t="shared" si="1"/>
        <v>273.59999999999997</v>
      </c>
    </row>
    <row r="60" spans="1:8" ht="15.75" thickBot="1">
      <c r="A60" s="2">
        <f t="shared" si="6"/>
        <v>58</v>
      </c>
      <c r="B60" s="3">
        <f t="shared" si="5"/>
        <v>620</v>
      </c>
      <c r="C60" s="3">
        <f t="shared" si="3"/>
        <v>6438.0000000000009</v>
      </c>
      <c r="D60" s="3">
        <f t="shared" si="4"/>
        <v>397.3000000000003</v>
      </c>
      <c r="E60" s="14">
        <v>50</v>
      </c>
      <c r="F60" s="8">
        <f t="shared" si="0"/>
        <v>7505.3000000000011</v>
      </c>
      <c r="H60" s="27">
        <f t="shared" si="1"/>
        <v>278.39999999999998</v>
      </c>
    </row>
    <row r="61" spans="1:8" ht="15.75" thickBot="1">
      <c r="A61" s="2">
        <f t="shared" si="6"/>
        <v>59</v>
      </c>
      <c r="B61" s="3">
        <f t="shared" si="5"/>
        <v>630</v>
      </c>
      <c r="C61" s="3">
        <f t="shared" si="3"/>
        <v>6549.0000000000009</v>
      </c>
      <c r="D61" s="3">
        <f t="shared" si="4"/>
        <v>404.15000000000032</v>
      </c>
      <c r="E61" s="14">
        <v>50</v>
      </c>
      <c r="F61" s="8">
        <f t="shared" si="0"/>
        <v>7633.1500000000015</v>
      </c>
      <c r="H61" s="27">
        <f t="shared" si="1"/>
        <v>283.2</v>
      </c>
    </row>
    <row r="62" spans="1:8" ht="15.75" thickBot="1">
      <c r="A62" s="2">
        <f t="shared" si="6"/>
        <v>60</v>
      </c>
      <c r="B62" s="3">
        <f t="shared" si="5"/>
        <v>640</v>
      </c>
      <c r="C62" s="3">
        <f t="shared" si="3"/>
        <v>6660.0000000000009</v>
      </c>
      <c r="D62" s="3">
        <f t="shared" si="4"/>
        <v>411.00000000000034</v>
      </c>
      <c r="E62" s="14">
        <v>50</v>
      </c>
      <c r="F62" s="8">
        <f t="shared" si="0"/>
        <v>7761.0000000000009</v>
      </c>
      <c r="H62" s="27">
        <f t="shared" si="1"/>
        <v>288</v>
      </c>
    </row>
    <row r="63" spans="1:8" ht="15.75" thickBot="1">
      <c r="A63" s="2">
        <f t="shared" si="6"/>
        <v>61</v>
      </c>
      <c r="B63" s="3">
        <f t="shared" si="5"/>
        <v>650</v>
      </c>
      <c r="C63" s="3">
        <f t="shared" si="3"/>
        <v>6771.0000000000009</v>
      </c>
      <c r="D63" s="3">
        <f t="shared" si="4"/>
        <v>417.85000000000036</v>
      </c>
      <c r="E63" s="14">
        <v>50</v>
      </c>
      <c r="F63" s="8">
        <f t="shared" si="0"/>
        <v>7888.8500000000013</v>
      </c>
      <c r="H63" s="27">
        <f t="shared" si="1"/>
        <v>292.8</v>
      </c>
    </row>
    <row r="64" spans="1:8" ht="15.75" thickBot="1">
      <c r="A64" s="2">
        <f t="shared" si="6"/>
        <v>62</v>
      </c>
      <c r="B64" s="3">
        <f t="shared" si="5"/>
        <v>660</v>
      </c>
      <c r="C64" s="3">
        <f t="shared" si="3"/>
        <v>6882.0000000000009</v>
      </c>
      <c r="D64" s="3">
        <f t="shared" si="4"/>
        <v>424.70000000000039</v>
      </c>
      <c r="E64" s="14">
        <v>50</v>
      </c>
      <c r="F64" s="8">
        <f t="shared" si="0"/>
        <v>8016.7000000000016</v>
      </c>
      <c r="H64" s="27">
        <f t="shared" si="1"/>
        <v>297.59999999999997</v>
      </c>
    </row>
    <row r="65" spans="1:8" ht="15.75" thickBot="1">
      <c r="A65" s="2">
        <f t="shared" si="6"/>
        <v>63</v>
      </c>
      <c r="B65" s="3">
        <f t="shared" si="5"/>
        <v>670</v>
      </c>
      <c r="C65" s="3">
        <f t="shared" si="3"/>
        <v>6993.0000000000009</v>
      </c>
      <c r="D65" s="3">
        <f t="shared" si="4"/>
        <v>431.55000000000041</v>
      </c>
      <c r="E65" s="14">
        <v>50</v>
      </c>
      <c r="F65" s="8">
        <f t="shared" si="0"/>
        <v>8144.5500000000011</v>
      </c>
      <c r="H65" s="27">
        <f t="shared" si="1"/>
        <v>302.39999999999998</v>
      </c>
    </row>
    <row r="66" spans="1:8" ht="15.75" thickBot="1">
      <c r="A66" s="2">
        <f t="shared" si="6"/>
        <v>64</v>
      </c>
      <c r="B66" s="3">
        <f t="shared" si="5"/>
        <v>680</v>
      </c>
      <c r="C66" s="3">
        <f t="shared" si="3"/>
        <v>7104.0000000000009</v>
      </c>
      <c r="D66" s="3">
        <f t="shared" si="4"/>
        <v>438.40000000000043</v>
      </c>
      <c r="E66" s="14">
        <v>50</v>
      </c>
      <c r="F66" s="8">
        <f t="shared" si="0"/>
        <v>8272.4000000000015</v>
      </c>
      <c r="H66" s="27">
        <f t="shared" si="1"/>
        <v>307.2</v>
      </c>
    </row>
    <row r="67" spans="1:8" ht="15.75" thickBot="1">
      <c r="A67" s="2">
        <f t="shared" si="6"/>
        <v>65</v>
      </c>
      <c r="B67" s="3">
        <f t="shared" si="5"/>
        <v>690</v>
      </c>
      <c r="C67" s="3">
        <f t="shared" si="3"/>
        <v>7215.0000000000009</v>
      </c>
      <c r="D67" s="3">
        <f t="shared" si="4"/>
        <v>445.25000000000045</v>
      </c>
      <c r="E67" s="14">
        <v>50</v>
      </c>
      <c r="F67" s="8">
        <f t="shared" si="0"/>
        <v>8400.2500000000018</v>
      </c>
      <c r="H67" s="27">
        <f t="shared" si="1"/>
        <v>312</v>
      </c>
    </row>
    <row r="68" spans="1:8" ht="15.75" thickBot="1">
      <c r="A68" s="2">
        <f t="shared" si="6"/>
        <v>66</v>
      </c>
      <c r="B68" s="3">
        <f t="shared" si="5"/>
        <v>700</v>
      </c>
      <c r="C68" s="3">
        <f t="shared" si="3"/>
        <v>7326.0000000000009</v>
      </c>
      <c r="D68" s="3">
        <f t="shared" si="4"/>
        <v>452.10000000000048</v>
      </c>
      <c r="E68" s="14">
        <v>50</v>
      </c>
      <c r="F68" s="8">
        <f t="shared" ref="F68:F82" si="7">+B68+C68+D68+E68</f>
        <v>8528.1000000000022</v>
      </c>
      <c r="H68" s="27">
        <f t="shared" ref="H68:H82" si="8">(4.8*A68)</f>
        <v>316.8</v>
      </c>
    </row>
    <row r="69" spans="1:8" ht="15.75" thickBot="1">
      <c r="A69" s="2">
        <f t="shared" si="6"/>
        <v>67</v>
      </c>
      <c r="B69" s="3">
        <f t="shared" si="5"/>
        <v>710</v>
      </c>
      <c r="C69" s="3">
        <f t="shared" ref="C69:C82" si="9">(+A69*4.44)*$I$3</f>
        <v>7437</v>
      </c>
      <c r="D69" s="3">
        <f t="shared" si="4"/>
        <v>458.9500000000005</v>
      </c>
      <c r="E69" s="14">
        <v>50</v>
      </c>
      <c r="F69" s="8">
        <f t="shared" si="7"/>
        <v>8655.9500000000007</v>
      </c>
      <c r="H69" s="27">
        <f t="shared" si="8"/>
        <v>321.59999999999997</v>
      </c>
    </row>
    <row r="70" spans="1:8" ht="15.75" thickBot="1">
      <c r="A70" s="2">
        <f t="shared" si="6"/>
        <v>68</v>
      </c>
      <c r="B70" s="3">
        <f t="shared" si="5"/>
        <v>720</v>
      </c>
      <c r="C70" s="3">
        <f t="shared" si="9"/>
        <v>7548</v>
      </c>
      <c r="D70" s="3">
        <f t="shared" ref="D70:D82" si="10">+D69+6.85</f>
        <v>465.80000000000052</v>
      </c>
      <c r="E70" s="14">
        <v>50</v>
      </c>
      <c r="F70" s="8">
        <f t="shared" si="7"/>
        <v>8783.8000000000011</v>
      </c>
      <c r="H70" s="27">
        <f t="shared" si="8"/>
        <v>326.39999999999998</v>
      </c>
    </row>
    <row r="71" spans="1:8" ht="15.75" thickBot="1">
      <c r="A71" s="2">
        <f t="shared" si="6"/>
        <v>69</v>
      </c>
      <c r="B71" s="3">
        <f t="shared" ref="B71:B82" si="11">+B70+10</f>
        <v>730</v>
      </c>
      <c r="C71" s="3">
        <f t="shared" si="9"/>
        <v>7659</v>
      </c>
      <c r="D71" s="3">
        <f t="shared" si="10"/>
        <v>472.65000000000055</v>
      </c>
      <c r="E71" s="14">
        <v>50</v>
      </c>
      <c r="F71" s="8">
        <f t="shared" si="7"/>
        <v>8911.6500000000015</v>
      </c>
      <c r="H71" s="27">
        <f t="shared" si="8"/>
        <v>331.2</v>
      </c>
    </row>
    <row r="72" spans="1:8" ht="15.75" thickBot="1">
      <c r="A72" s="2">
        <f t="shared" si="6"/>
        <v>70</v>
      </c>
      <c r="B72" s="3">
        <f t="shared" si="11"/>
        <v>740</v>
      </c>
      <c r="C72" s="3">
        <f t="shared" si="9"/>
        <v>7770</v>
      </c>
      <c r="D72" s="3">
        <f t="shared" si="10"/>
        <v>479.50000000000057</v>
      </c>
      <c r="E72" s="14">
        <v>50</v>
      </c>
      <c r="F72" s="8">
        <f t="shared" si="7"/>
        <v>9039.5</v>
      </c>
      <c r="H72" s="27">
        <f t="shared" si="8"/>
        <v>336</v>
      </c>
    </row>
    <row r="73" spans="1:8" ht="15.75" thickBot="1">
      <c r="A73" s="2">
        <f t="shared" si="6"/>
        <v>71</v>
      </c>
      <c r="B73" s="3">
        <f t="shared" si="11"/>
        <v>750</v>
      </c>
      <c r="C73" s="3">
        <f t="shared" si="9"/>
        <v>7881</v>
      </c>
      <c r="D73" s="3">
        <f t="shared" si="10"/>
        <v>486.35000000000059</v>
      </c>
      <c r="E73" s="14">
        <v>50</v>
      </c>
      <c r="F73" s="8">
        <f t="shared" si="7"/>
        <v>9167.35</v>
      </c>
      <c r="H73" s="27">
        <f t="shared" si="8"/>
        <v>340.8</v>
      </c>
    </row>
    <row r="74" spans="1:8" ht="15.75" thickBot="1">
      <c r="A74" s="2">
        <f t="shared" si="6"/>
        <v>72</v>
      </c>
      <c r="B74" s="3">
        <f t="shared" si="11"/>
        <v>760</v>
      </c>
      <c r="C74" s="3">
        <f t="shared" si="9"/>
        <v>7992</v>
      </c>
      <c r="D74" s="3">
        <f t="shared" si="10"/>
        <v>493.20000000000061</v>
      </c>
      <c r="E74" s="14">
        <v>50</v>
      </c>
      <c r="F74" s="8">
        <f t="shared" si="7"/>
        <v>9295.2000000000007</v>
      </c>
      <c r="H74" s="27">
        <f t="shared" si="8"/>
        <v>345.59999999999997</v>
      </c>
    </row>
    <row r="75" spans="1:8" ht="15.75" thickBot="1">
      <c r="A75" s="2">
        <f t="shared" si="6"/>
        <v>73</v>
      </c>
      <c r="B75" s="3">
        <f t="shared" si="11"/>
        <v>770</v>
      </c>
      <c r="C75" s="3">
        <f t="shared" si="9"/>
        <v>8103</v>
      </c>
      <c r="D75" s="3">
        <f t="shared" si="10"/>
        <v>500.05000000000064</v>
      </c>
      <c r="E75" s="14">
        <v>50</v>
      </c>
      <c r="F75" s="8">
        <f t="shared" si="7"/>
        <v>9423.0500000000011</v>
      </c>
      <c r="H75" s="27">
        <f t="shared" si="8"/>
        <v>350.4</v>
      </c>
    </row>
    <row r="76" spans="1:8" ht="15.75" thickBot="1">
      <c r="A76" s="2">
        <f t="shared" si="6"/>
        <v>74</v>
      </c>
      <c r="B76" s="3">
        <f t="shared" si="11"/>
        <v>780</v>
      </c>
      <c r="C76" s="3">
        <f t="shared" si="9"/>
        <v>8214</v>
      </c>
      <c r="D76" s="3">
        <f t="shared" si="10"/>
        <v>506.90000000000066</v>
      </c>
      <c r="E76" s="14">
        <v>50</v>
      </c>
      <c r="F76" s="8">
        <f t="shared" si="7"/>
        <v>9550.9000000000015</v>
      </c>
      <c r="H76" s="27">
        <f t="shared" si="8"/>
        <v>355.2</v>
      </c>
    </row>
    <row r="77" spans="1:8" ht="15.75" thickBot="1">
      <c r="A77" s="2">
        <f t="shared" si="6"/>
        <v>75</v>
      </c>
      <c r="B77" s="3">
        <f t="shared" si="11"/>
        <v>790</v>
      </c>
      <c r="C77" s="3">
        <f t="shared" si="9"/>
        <v>8325.0000000000018</v>
      </c>
      <c r="D77" s="3">
        <f t="shared" si="10"/>
        <v>513.75000000000068</v>
      </c>
      <c r="E77" s="14">
        <v>50</v>
      </c>
      <c r="F77" s="8">
        <f t="shared" si="7"/>
        <v>9678.7500000000018</v>
      </c>
      <c r="H77" s="27">
        <f t="shared" si="8"/>
        <v>360</v>
      </c>
    </row>
    <row r="78" spans="1:8" ht="15.75" thickBot="1">
      <c r="A78" s="2">
        <f t="shared" si="6"/>
        <v>76</v>
      </c>
      <c r="B78" s="3">
        <f t="shared" si="11"/>
        <v>800</v>
      </c>
      <c r="C78" s="3">
        <f t="shared" si="9"/>
        <v>8436.0000000000018</v>
      </c>
      <c r="D78" s="3">
        <f t="shared" si="10"/>
        <v>520.6000000000007</v>
      </c>
      <c r="E78" s="14">
        <v>50</v>
      </c>
      <c r="F78" s="8">
        <f t="shared" si="7"/>
        <v>9806.6000000000022</v>
      </c>
      <c r="H78" s="27">
        <f t="shared" si="8"/>
        <v>364.8</v>
      </c>
    </row>
    <row r="79" spans="1:8" ht="15.75" thickBot="1">
      <c r="A79" s="2">
        <f t="shared" si="6"/>
        <v>77</v>
      </c>
      <c r="B79" s="3">
        <f t="shared" si="11"/>
        <v>810</v>
      </c>
      <c r="C79" s="3">
        <f t="shared" si="9"/>
        <v>8547.0000000000018</v>
      </c>
      <c r="D79" s="3">
        <f t="shared" si="10"/>
        <v>527.45000000000073</v>
      </c>
      <c r="E79" s="14">
        <v>50</v>
      </c>
      <c r="F79" s="8">
        <f t="shared" si="7"/>
        <v>9934.4500000000025</v>
      </c>
      <c r="H79" s="27">
        <f t="shared" si="8"/>
        <v>369.59999999999997</v>
      </c>
    </row>
    <row r="80" spans="1:8" ht="15.75" thickBot="1">
      <c r="A80" s="2">
        <f t="shared" si="6"/>
        <v>78</v>
      </c>
      <c r="B80" s="3">
        <f t="shared" si="11"/>
        <v>820</v>
      </c>
      <c r="C80" s="3">
        <f t="shared" si="9"/>
        <v>8658.0000000000018</v>
      </c>
      <c r="D80" s="3">
        <f t="shared" si="10"/>
        <v>534.30000000000075</v>
      </c>
      <c r="E80" s="14">
        <v>50</v>
      </c>
      <c r="F80" s="8">
        <f t="shared" si="7"/>
        <v>10062.300000000003</v>
      </c>
      <c r="H80" s="27">
        <f t="shared" si="8"/>
        <v>374.4</v>
      </c>
    </row>
    <row r="81" spans="1:8" ht="15.75" thickBot="1">
      <c r="A81" s="2">
        <f t="shared" si="6"/>
        <v>79</v>
      </c>
      <c r="B81" s="3">
        <f t="shared" si="11"/>
        <v>830</v>
      </c>
      <c r="C81" s="3">
        <f t="shared" si="9"/>
        <v>8769.0000000000018</v>
      </c>
      <c r="D81" s="3">
        <f t="shared" si="10"/>
        <v>541.15000000000077</v>
      </c>
      <c r="E81" s="14">
        <v>50</v>
      </c>
      <c r="F81" s="8">
        <f t="shared" si="7"/>
        <v>10190.150000000003</v>
      </c>
      <c r="H81" s="27">
        <f t="shared" si="8"/>
        <v>379.2</v>
      </c>
    </row>
    <row r="82" spans="1:8" ht="15.75" thickBot="1">
      <c r="A82" s="12">
        <f t="shared" si="6"/>
        <v>80</v>
      </c>
      <c r="B82" s="3">
        <f t="shared" si="11"/>
        <v>840</v>
      </c>
      <c r="C82" s="3">
        <f t="shared" si="9"/>
        <v>8880.0000000000018</v>
      </c>
      <c r="D82" s="3">
        <f t="shared" si="10"/>
        <v>548.0000000000008</v>
      </c>
      <c r="E82" s="13">
        <v>50</v>
      </c>
      <c r="F82" s="8">
        <f t="shared" si="7"/>
        <v>10318.000000000002</v>
      </c>
      <c r="H82" s="27">
        <f t="shared" si="8"/>
        <v>384</v>
      </c>
    </row>
    <row r="83" spans="1:8">
      <c r="A83" s="1"/>
    </row>
    <row r="84" spans="1:8">
      <c r="A84" s="1"/>
    </row>
    <row r="85" spans="1:8">
      <c r="A85" s="1"/>
    </row>
    <row r="86" spans="1:8">
      <c r="A86" s="1"/>
    </row>
    <row r="87" spans="1:8">
      <c r="A87" s="1"/>
    </row>
    <row r="88" spans="1:8">
      <c r="A88" s="1"/>
    </row>
    <row r="89" spans="1:8">
      <c r="A89" s="1"/>
    </row>
    <row r="90" spans="1:8">
      <c r="A90" s="1"/>
    </row>
    <row r="91" spans="1:8">
      <c r="A91" s="1"/>
    </row>
    <row r="92" spans="1:8">
      <c r="A92" s="1"/>
    </row>
    <row r="93" spans="1:8">
      <c r="A93" s="1"/>
    </row>
    <row r="94" spans="1:8">
      <c r="A94" s="1"/>
    </row>
    <row r="95" spans="1:8">
      <c r="A95" s="1"/>
    </row>
    <row r="96" spans="1:8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</sheetData>
  <printOptions horizontalCentered="1" verticalCentered="1"/>
  <pageMargins left="0.17" right="0.16" top="0.8" bottom="0.38" header="0.17" footer="0.16"/>
  <pageSetup orientation="portrait" r:id="rId1"/>
  <headerFooter>
    <oddHeader>&amp;C&amp;18University of Calgary
Offsite Storage Fees, 2011-2012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F388144A58AA45AD2AEB673D247E3B" ma:contentTypeVersion="14" ma:contentTypeDescription="Create a new document." ma:contentTypeScope="" ma:versionID="f965d95e6c76aa10aeef1fd4800e4048">
  <xsd:schema xmlns:xsd="http://www.w3.org/2001/XMLSchema" xmlns:xs="http://www.w3.org/2001/XMLSchema" xmlns:p="http://schemas.microsoft.com/office/2006/metadata/properties" xmlns:ns2="1624af6a-ab28-42fd-8328-440f6357f3e7" xmlns:ns3="9cb9bd1b-55de-43d6-974d-bb2df79ca63d" targetNamespace="http://schemas.microsoft.com/office/2006/metadata/properties" ma:root="true" ma:fieldsID="e83f52e91479481e419c2812beeec0e3" ns2:_="" ns3:_="">
    <xsd:import namespace="1624af6a-ab28-42fd-8328-440f6357f3e7"/>
    <xsd:import namespace="9cb9bd1b-55de-43d6-974d-bb2df79ca6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24af6a-ab28-42fd-8328-440f6357f3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9bd1b-55de-43d6-974d-bb2df79ca63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cb9bd1b-55de-43d6-974d-bb2df79ca63d">
      <UserInfo>
        <DisplayName>Amanda Wagner</DisplayName>
        <AccountId>114</AccountId>
        <AccountType/>
      </UserInfo>
      <UserInfo>
        <DisplayName>Sabine Moritz</DisplayName>
        <AccountId>17</AccountId>
        <AccountType/>
      </UserInfo>
      <UserInfo>
        <DisplayName>Julian Schach</DisplayName>
        <AccountId>13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10A570-ADE8-442C-86EE-8E1EE339BEAB}"/>
</file>

<file path=customXml/itemProps2.xml><?xml version="1.0" encoding="utf-8"?>
<ds:datastoreItem xmlns:ds="http://schemas.openxmlformats.org/officeDocument/2006/customXml" ds:itemID="{9DD9CE74-758E-45AB-ABCB-8F1A8B91E416}"/>
</file>

<file path=customXml/itemProps3.xml><?xml version="1.0" encoding="utf-8"?>
<ds:datastoreItem xmlns:ds="http://schemas.openxmlformats.org/officeDocument/2006/customXml" ds:itemID="{782CA18B-AA29-471A-A7C2-FF0C7040C4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of Calgary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Shane LaCusta</dc:creator>
  <cp:keywords/>
  <dc:description/>
  <cp:lastModifiedBy>Julian Schach</cp:lastModifiedBy>
  <cp:revision/>
  <dcterms:created xsi:type="dcterms:W3CDTF">2010-03-30T16:18:57Z</dcterms:created>
  <dcterms:modified xsi:type="dcterms:W3CDTF">2022-04-12T16:44:03Z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0x0101004FF388144A58AA45AD2AEB673D247E3B</vt:lpwstr>
  </property>
</Properties>
</file>